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930" yWindow="615" windowWidth="6840" windowHeight="4335" tabRatio="813"/>
  </bookViews>
  <sheets>
    <sheet name="Figure 4.3" sheetId="1" r:id="rId1"/>
    <sheet name="Figure 4.4" sheetId="27" r:id="rId2"/>
    <sheet name="Figure 4.5" sheetId="33" r:id="rId3"/>
    <sheet name="Figure 4.6" sheetId="32" r:id="rId4"/>
  </sheets>
  <definedNames>
    <definedName name="Baseline_fee">'Figure 4.3'!$D$7</definedName>
    <definedName name="Baseline_fee_donation_rate">'Figure 4.3'!$D$8</definedName>
    <definedName name="fdsa">#REF!</definedName>
    <definedName name="Fee">'Figure 4.3'!$D$6</definedName>
    <definedName name="Normal_Actual_Negative_Test_Negative_Percent">#REF!</definedName>
    <definedName name="Normal_Actual_Negative_Test_Positive_Percent">#REF!</definedName>
    <definedName name="Normal_Actual_Positive_Test_Negative_Percent">#REF!</definedName>
    <definedName name="Normal_Actual_Positive_Test_Positive_Percent">#REF!</definedName>
    <definedName name="Normal_cost">'Figure 4.3'!$D$15</definedName>
    <definedName name="Normal_donation_rate">'Figure 4.3'!$D$12</definedName>
    <definedName name="Normal_Percent_Positive">#REF!</definedName>
    <definedName name="Normal_rejection_rate">'Figure 4.3'!$D$13</definedName>
    <definedName name="Paid_Actual_Negative_Test_Negative_Percent">#REF!</definedName>
    <definedName name="Paid_Actual_Negative_Test_Positive_Percent">#REF!</definedName>
    <definedName name="Paid_Actual_Positive_Test_Positive_Percent">#REF!</definedName>
    <definedName name="Paid_Percent_Positive">#REF!</definedName>
    <definedName name="Paid_rejection_rate">'Figure 4.3'!$D$14</definedName>
    <definedName name="Potential_Donors">'Figure 4.3'!$D$11</definedName>
    <definedName name="Price">'Figure 4.3'!$D$10</definedName>
    <definedName name="Supply_elasticity">'Figure 4.3'!$D$9</definedName>
  </definedNames>
  <calcPr calcId="125725"/>
</workbook>
</file>

<file path=xl/calcChain.xml><?xml version="1.0" encoding="utf-8"?>
<calcChain xmlns="http://schemas.openxmlformats.org/spreadsheetml/2006/main">
  <c r="E18" i="27"/>
  <c r="E21" s="1"/>
  <c r="D18"/>
  <c r="D21" s="1"/>
  <c r="D19" l="1"/>
  <c r="D20" s="1"/>
  <c r="D22" s="1"/>
  <c r="E19"/>
  <c r="E20" s="1"/>
  <c r="E22" s="1"/>
  <c r="D25" l="1"/>
  <c r="E18" i="1"/>
  <c r="D18"/>
  <c r="D21" l="1"/>
  <c r="D19"/>
  <c r="D20" s="1"/>
  <c r="E21"/>
  <c r="E19"/>
  <c r="E20" s="1"/>
  <c r="D22" l="1"/>
  <c r="E22"/>
  <c r="D25" l="1"/>
</calcChain>
</file>

<file path=xl/sharedStrings.xml><?xml version="1.0" encoding="utf-8"?>
<sst xmlns="http://schemas.openxmlformats.org/spreadsheetml/2006/main" count="65" uniqueCount="32">
  <si>
    <t>Inputs</t>
  </si>
  <si>
    <t>Surplus</t>
  </si>
  <si>
    <t>Fee</t>
  </si>
  <si>
    <t>Price</t>
  </si>
  <si>
    <t>Potential Donors</t>
  </si>
  <si>
    <t>Normal cost</t>
  </si>
  <si>
    <t>Donors</t>
  </si>
  <si>
    <t>Normal</t>
  </si>
  <si>
    <t>Paid</t>
  </si>
  <si>
    <t>Accepted</t>
  </si>
  <si>
    <t>Revenue</t>
  </si>
  <si>
    <t>Cost</t>
  </si>
  <si>
    <t>Normal donation rate</t>
  </si>
  <si>
    <t>Supply elasticity</t>
  </si>
  <si>
    <t>Baseline fee</t>
  </si>
  <si>
    <t>Baseline fee donation rate</t>
  </si>
  <si>
    <t>Total Surplus</t>
  </si>
  <si>
    <t>DATA TABLE</t>
  </si>
  <si>
    <t>Parameter</t>
  </si>
  <si>
    <t>-25 Pct</t>
  </si>
  <si>
    <t>+25 Pct</t>
  </si>
  <si>
    <t>Range</t>
  </si>
  <si>
    <t>Base Case Result</t>
  </si>
  <si>
    <t>PARAMETER INFO</t>
  </si>
  <si>
    <t>Base Case</t>
  </si>
  <si>
    <t>% Sensitivity</t>
  </si>
  <si>
    <t>-%</t>
  </si>
  <si>
    <t>+%</t>
  </si>
  <si>
    <t>Normal acceptance rate</t>
  </si>
  <si>
    <t>Paid acceptance rate</t>
  </si>
  <si>
    <t>Red Cross M1</t>
  </si>
  <si>
    <t>Red Cross M2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</si>
</sst>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5" fontId="1" fillId="0" borderId="0" xfId="0" applyNumberFormat="1" applyFont="1"/>
    <xf numFmtId="6" fontId="0" fillId="0" borderId="0" xfId="0" applyNumberFormat="1"/>
    <xf numFmtId="3" fontId="0" fillId="0" borderId="0" xfId="0" applyNumberFormat="1"/>
    <xf numFmtId="9" fontId="0" fillId="0" borderId="0" xfId="0" applyNumberFormat="1"/>
    <xf numFmtId="6" fontId="1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'Figure 4.5'!$B$1</c:f>
              <c:strCache>
                <c:ptCount val="1"/>
                <c:pt idx="0">
                  <c:v>Total Surplus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4.5'!$A$2:$A$52</c:f>
              <c:numCache>
                <c:formatCode>"$"#,##0_);[Red]\("$"#,##0\)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4.5'!$B$2:$B$52</c:f>
              <c:numCache>
                <c:formatCode>"$"#,##0_);[Red]\("$"#,##0\)</c:formatCode>
                <c:ptCount val="51"/>
                <c:pt idx="0">
                  <c:v>125000</c:v>
                </c:pt>
                <c:pt idx="1">
                  <c:v>345000</c:v>
                </c:pt>
                <c:pt idx="2">
                  <c:v>555000</c:v>
                </c:pt>
                <c:pt idx="3">
                  <c:v>755000</c:v>
                </c:pt>
                <c:pt idx="4">
                  <c:v>945000</c:v>
                </c:pt>
                <c:pt idx="5">
                  <c:v>1125000</c:v>
                </c:pt>
                <c:pt idx="6">
                  <c:v>1295000</c:v>
                </c:pt>
                <c:pt idx="7">
                  <c:v>1455000</c:v>
                </c:pt>
                <c:pt idx="8">
                  <c:v>1605000</c:v>
                </c:pt>
                <c:pt idx="9">
                  <c:v>1745000</c:v>
                </c:pt>
                <c:pt idx="10">
                  <c:v>1875000</c:v>
                </c:pt>
                <c:pt idx="11">
                  <c:v>1995000</c:v>
                </c:pt>
                <c:pt idx="12">
                  <c:v>2105000</c:v>
                </c:pt>
                <c:pt idx="13">
                  <c:v>2205000</c:v>
                </c:pt>
                <c:pt idx="14">
                  <c:v>2295000</c:v>
                </c:pt>
                <c:pt idx="15">
                  <c:v>2375000</c:v>
                </c:pt>
                <c:pt idx="16">
                  <c:v>2445000</c:v>
                </c:pt>
                <c:pt idx="17">
                  <c:v>2505000</c:v>
                </c:pt>
                <c:pt idx="18">
                  <c:v>2555000</c:v>
                </c:pt>
                <c:pt idx="19">
                  <c:v>2595000</c:v>
                </c:pt>
                <c:pt idx="20">
                  <c:v>2625000</c:v>
                </c:pt>
                <c:pt idx="21">
                  <c:v>2645000</c:v>
                </c:pt>
                <c:pt idx="22">
                  <c:v>2655000</c:v>
                </c:pt>
                <c:pt idx="23">
                  <c:v>2655000</c:v>
                </c:pt>
                <c:pt idx="24">
                  <c:v>2645000</c:v>
                </c:pt>
                <c:pt idx="25">
                  <c:v>2625000</c:v>
                </c:pt>
                <c:pt idx="26">
                  <c:v>2595000</c:v>
                </c:pt>
                <c:pt idx="27">
                  <c:v>2555000</c:v>
                </c:pt>
                <c:pt idx="28">
                  <c:v>2505000</c:v>
                </c:pt>
                <c:pt idx="29">
                  <c:v>2445000</c:v>
                </c:pt>
                <c:pt idx="30">
                  <c:v>2375000</c:v>
                </c:pt>
                <c:pt idx="31">
                  <c:v>2295000</c:v>
                </c:pt>
                <c:pt idx="32">
                  <c:v>2205000</c:v>
                </c:pt>
                <c:pt idx="33">
                  <c:v>2105000</c:v>
                </c:pt>
                <c:pt idx="34">
                  <c:v>1995000</c:v>
                </c:pt>
                <c:pt idx="35">
                  <c:v>1875000</c:v>
                </c:pt>
                <c:pt idx="36">
                  <c:v>1745000</c:v>
                </c:pt>
                <c:pt idx="37">
                  <c:v>1605000</c:v>
                </c:pt>
                <c:pt idx="38">
                  <c:v>1455000</c:v>
                </c:pt>
                <c:pt idx="39">
                  <c:v>1295000</c:v>
                </c:pt>
                <c:pt idx="40">
                  <c:v>1125000</c:v>
                </c:pt>
                <c:pt idx="41">
                  <c:v>945000</c:v>
                </c:pt>
                <c:pt idx="42">
                  <c:v>755000</c:v>
                </c:pt>
                <c:pt idx="43">
                  <c:v>555000</c:v>
                </c:pt>
                <c:pt idx="44">
                  <c:v>345000</c:v>
                </c:pt>
                <c:pt idx="45">
                  <c:v>125000</c:v>
                </c:pt>
                <c:pt idx="46">
                  <c:v>-105000</c:v>
                </c:pt>
                <c:pt idx="47">
                  <c:v>-345000</c:v>
                </c:pt>
                <c:pt idx="48">
                  <c:v>-595000</c:v>
                </c:pt>
                <c:pt idx="49">
                  <c:v>-855000</c:v>
                </c:pt>
                <c:pt idx="50">
                  <c:v>-1125000</c:v>
                </c:pt>
              </c:numCache>
            </c:numRef>
          </c:yVal>
        </c:ser>
        <c:axId val="317018496"/>
        <c:axId val="317022208"/>
      </c:scatterChart>
      <c:valAx>
        <c:axId val="317018496"/>
        <c:scaling>
          <c:orientation val="minMax"/>
          <c:max val="50"/>
          <c:min val="0"/>
        </c:scaling>
        <c:axPos val="b"/>
        <c:title>
          <c:tx>
            <c:rich>
              <a:bodyPr/>
              <a:lstStyle/>
              <a:p>
                <a:pPr>
                  <a:defRPr sz="1200" b="1" i="0"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Fee</a:t>
                </a:r>
                <a:endParaRPr sz="1200" b="1"/>
              </a:p>
            </c:rich>
          </c:tx>
          <c:layout/>
        </c:title>
        <c:numFmt formatCode="&quot;$&quot;#,##0_);[Red]\(&quot;$&quot;#,##0\)" sourceLinked="1"/>
        <c:tickLblPos val="nextTo"/>
        <c:crossAx val="317022208"/>
        <c:crossesAt val="-1125000"/>
        <c:crossBetween val="midCat"/>
      </c:valAx>
      <c:valAx>
        <c:axId val="317022208"/>
        <c:scaling>
          <c:orientation val="minMax"/>
          <c:min val="-1125000"/>
        </c:scaling>
        <c:axPos val="l"/>
        <c:majorGridlines/>
        <c:title>
          <c:tx>
            <c:rich>
              <a:bodyPr/>
              <a:lstStyle/>
              <a:p>
                <a:pPr>
                  <a:defRPr sz="1200" b="1" i="0"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Total Surplus</a:t>
                </a:r>
                <a:endParaRPr sz="1200" b="1"/>
              </a:p>
            </c:rich>
          </c:tx>
          <c:layout/>
        </c:title>
        <c:numFmt formatCode="&quot;$&quot;#,##0_);[Red]\(&quot;$&quot;#,##0\)" sourceLinked="1"/>
        <c:tickLblPos val="nextTo"/>
        <c:crossAx val="317018496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Tornado Sensitivity Chart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'Figure 4.6'!$O$2</c:f>
              <c:strCache>
                <c:ptCount val="1"/>
                <c:pt idx="0">
                  <c:v>-25 Pct</c:v>
                </c:pt>
              </c:strCache>
            </c:strRef>
          </c:tx>
          <c:cat>
            <c:strRef>
              <c:f>'Figure 4.6'!$N$3:$N$12</c:f>
              <c:strCache>
                <c:ptCount val="10"/>
                <c:pt idx="0">
                  <c:v>Price</c:v>
                </c:pt>
                <c:pt idx="1">
                  <c:v>Normal acceptance rate</c:v>
                </c:pt>
                <c:pt idx="2">
                  <c:v>Potential Donors</c:v>
                </c:pt>
                <c:pt idx="3">
                  <c:v>Normal donation rate</c:v>
                </c:pt>
                <c:pt idx="4">
                  <c:v>Baseline fee</c:v>
                </c:pt>
                <c:pt idx="5">
                  <c:v>Fee</c:v>
                </c:pt>
                <c:pt idx="6">
                  <c:v>Baseline fee donation rate</c:v>
                </c:pt>
                <c:pt idx="7">
                  <c:v>Supply elasticity</c:v>
                </c:pt>
                <c:pt idx="8">
                  <c:v>Normal cost</c:v>
                </c:pt>
                <c:pt idx="9">
                  <c:v>Paid acceptance rate</c:v>
                </c:pt>
              </c:strCache>
            </c:strRef>
          </c:cat>
          <c:val>
            <c:numRef>
              <c:f>'Figure 4.6'!$O$3:$O$12</c:f>
              <c:numCache>
                <c:formatCode>0.00</c:formatCode>
                <c:ptCount val="10"/>
                <c:pt idx="0">
                  <c:v>1281250</c:v>
                </c:pt>
                <c:pt idx="1">
                  <c:v>1281250</c:v>
                </c:pt>
                <c:pt idx="2">
                  <c:v>1406250</c:v>
                </c:pt>
                <c:pt idx="3">
                  <c:v>1406250</c:v>
                </c:pt>
                <c:pt idx="4">
                  <c:v>2291666.6666999999</c:v>
                </c:pt>
                <c:pt idx="5">
                  <c:v>1531250</c:v>
                </c:pt>
                <c:pt idx="6">
                  <c:v>1562500</c:v>
                </c:pt>
                <c:pt idx="7">
                  <c:v>2187500</c:v>
                </c:pt>
                <c:pt idx="8">
                  <c:v>2000000</c:v>
                </c:pt>
                <c:pt idx="9">
                  <c:v>1875000</c:v>
                </c:pt>
              </c:numCache>
            </c:numRef>
          </c:val>
        </c:ser>
        <c:ser>
          <c:idx val="1"/>
          <c:order val="1"/>
          <c:tx>
            <c:strRef>
              <c:f>'Figure 4.6'!$P$2</c:f>
              <c:strCache>
                <c:ptCount val="1"/>
                <c:pt idx="0">
                  <c:v>+25 Pct</c:v>
                </c:pt>
              </c:strCache>
            </c:strRef>
          </c:tx>
          <c:cat>
            <c:strRef>
              <c:f>'Figure 4.6'!$N$3:$N$12</c:f>
              <c:strCache>
                <c:ptCount val="10"/>
                <c:pt idx="0">
                  <c:v>Price</c:v>
                </c:pt>
                <c:pt idx="1">
                  <c:v>Normal acceptance rate</c:v>
                </c:pt>
                <c:pt idx="2">
                  <c:v>Potential Donors</c:v>
                </c:pt>
                <c:pt idx="3">
                  <c:v>Normal donation rate</c:v>
                </c:pt>
                <c:pt idx="4">
                  <c:v>Baseline fee</c:v>
                </c:pt>
                <c:pt idx="5">
                  <c:v>Fee</c:v>
                </c:pt>
                <c:pt idx="6">
                  <c:v>Baseline fee donation rate</c:v>
                </c:pt>
                <c:pt idx="7">
                  <c:v>Supply elasticity</c:v>
                </c:pt>
                <c:pt idx="8">
                  <c:v>Normal cost</c:v>
                </c:pt>
                <c:pt idx="9">
                  <c:v>Paid acceptance rate</c:v>
                </c:pt>
              </c:strCache>
            </c:strRef>
          </c:cat>
          <c:val>
            <c:numRef>
              <c:f>'Figure 4.6'!$P$3:$P$12</c:f>
              <c:numCache>
                <c:formatCode>0.00</c:formatCode>
                <c:ptCount val="10"/>
                <c:pt idx="0">
                  <c:v>2468750</c:v>
                </c:pt>
                <c:pt idx="1">
                  <c:v>2468750</c:v>
                </c:pt>
                <c:pt idx="2">
                  <c:v>2343750</c:v>
                </c:pt>
                <c:pt idx="3">
                  <c:v>2343750</c:v>
                </c:pt>
                <c:pt idx="4">
                  <c:v>1625000</c:v>
                </c:pt>
                <c:pt idx="5">
                  <c:v>2156250</c:v>
                </c:pt>
                <c:pt idx="6">
                  <c:v>2187500</c:v>
                </c:pt>
                <c:pt idx="7">
                  <c:v>1562500</c:v>
                </c:pt>
                <c:pt idx="8">
                  <c:v>1750000</c:v>
                </c:pt>
                <c:pt idx="9">
                  <c:v>1875000</c:v>
                </c:pt>
              </c:numCache>
            </c:numRef>
          </c:val>
        </c:ser>
        <c:overlap val="100"/>
        <c:axId val="317008128"/>
        <c:axId val="325976448"/>
      </c:barChart>
      <c:catAx>
        <c:axId val="317008128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Parameter</a:t>
                </a:r>
              </a:p>
            </c:rich>
          </c:tx>
          <c:layout/>
        </c:title>
        <c:tickLblPos val="low"/>
        <c:crossAx val="325976448"/>
        <c:crossesAt val="1875000"/>
        <c:auto val="1"/>
        <c:lblAlgn val="ctr"/>
        <c:lblOffset val="100"/>
      </c:catAx>
      <c:valAx>
        <c:axId val="325976448"/>
        <c:scaling>
          <c:orientation val="minMax"/>
          <c:max val="2468750"/>
          <c:min val="1281250"/>
        </c:scaling>
        <c:axPos val="t"/>
        <c:majorGridlines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Surplus</a:t>
                </a:r>
              </a:p>
            </c:rich>
          </c:tx>
          <c:layout/>
        </c:title>
        <c:numFmt formatCode="#,##0" sourceLinked="0"/>
        <c:tickLblPos val="nextTo"/>
        <c:crossAx val="31700812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</xdr:rowOff>
    </xdr:from>
    <xdr:to>
      <xdr:col>11</xdr:col>
      <xdr:colOff>247650</xdr:colOff>
      <xdr:row>19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31</xdr:row>
      <xdr:rowOff>0</xdr:rowOff>
    </xdr:to>
    <xdr:graphicFrame macro="">
      <xdr:nvGraphicFramePr>
        <xdr:cNvPr id="2" name="Torn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25"/>
  <sheetViews>
    <sheetView tabSelected="1" workbookViewId="0"/>
  </sheetViews>
  <sheetFormatPr defaultRowHeight="12.75"/>
  <cols>
    <col min="1" max="1" width="9.5703125" style="1" customWidth="1"/>
    <col min="2" max="2" width="4.140625" style="1" customWidth="1"/>
    <col min="3" max="3" width="23.85546875" customWidth="1"/>
    <col min="4" max="4" width="17.5703125" customWidth="1"/>
    <col min="5" max="5" width="18.85546875" customWidth="1"/>
  </cols>
  <sheetData>
    <row r="1" spans="1:4">
      <c r="A1" s="1" t="s">
        <v>30</v>
      </c>
    </row>
    <row r="3" spans="1:4">
      <c r="A3" s="2"/>
    </row>
    <row r="5" spans="1:4">
      <c r="B5" s="1" t="s">
        <v>0</v>
      </c>
    </row>
    <row r="6" spans="1:4">
      <c r="C6" t="s">
        <v>2</v>
      </c>
      <c r="D6" s="3">
        <v>10</v>
      </c>
    </row>
    <row r="7" spans="1:4">
      <c r="C7" t="s">
        <v>14</v>
      </c>
      <c r="D7" s="3">
        <v>20</v>
      </c>
    </row>
    <row r="8" spans="1:4">
      <c r="C8" t="s">
        <v>15</v>
      </c>
      <c r="D8" s="5">
        <v>0.05</v>
      </c>
    </row>
    <row r="9" spans="1:4">
      <c r="C9" t="s">
        <v>13</v>
      </c>
      <c r="D9" s="5">
        <v>0.1</v>
      </c>
    </row>
    <row r="10" spans="1:4">
      <c r="C10" t="s">
        <v>3</v>
      </c>
      <c r="D10" s="3">
        <v>50</v>
      </c>
    </row>
    <row r="11" spans="1:4">
      <c r="C11" t="s">
        <v>4</v>
      </c>
      <c r="D11" s="4">
        <v>1000000</v>
      </c>
    </row>
    <row r="12" spans="1:4">
      <c r="C12" t="s">
        <v>12</v>
      </c>
      <c r="D12" s="5">
        <v>0.05</v>
      </c>
    </row>
    <row r="13" spans="1:4">
      <c r="C13" s="8" t="s">
        <v>28</v>
      </c>
      <c r="D13" s="5">
        <v>0.95</v>
      </c>
    </row>
    <row r="14" spans="1:4">
      <c r="C14" s="8" t="s">
        <v>29</v>
      </c>
      <c r="D14" s="5">
        <v>0.9</v>
      </c>
    </row>
    <row r="15" spans="1:4">
      <c r="C15" t="s">
        <v>5</v>
      </c>
      <c r="D15" s="3">
        <v>10</v>
      </c>
    </row>
    <row r="17" spans="2:5">
      <c r="B17" s="1" t="s">
        <v>1</v>
      </c>
      <c r="D17" s="11" t="s">
        <v>7</v>
      </c>
      <c r="E17" s="11" t="s">
        <v>8</v>
      </c>
    </row>
    <row r="18" spans="2:5">
      <c r="C18" t="s">
        <v>6</v>
      </c>
      <c r="D18" s="4">
        <f>Potential_Donors*Normal_donation_rate</f>
        <v>50000</v>
      </c>
      <c r="E18" s="4">
        <f>Potential_Donors*((((Fee-Baseline_fee)/Baseline_fee)*Supply_elasticity)+Baseline_fee_donation_rate)</f>
        <v>0</v>
      </c>
    </row>
    <row r="19" spans="2:5">
      <c r="C19" t="s">
        <v>9</v>
      </c>
      <c r="D19" s="4">
        <f>D18*Normal_rejection_rate</f>
        <v>47500</v>
      </c>
      <c r="E19" s="4">
        <f>E18*Paid_rejection_rate</f>
        <v>0</v>
      </c>
    </row>
    <row r="20" spans="2:5">
      <c r="C20" t="s">
        <v>10</v>
      </c>
      <c r="D20" s="3">
        <f>D19*Price</f>
        <v>2375000</v>
      </c>
      <c r="E20" s="3">
        <f>E19*Price</f>
        <v>0</v>
      </c>
    </row>
    <row r="21" spans="2:5">
      <c r="C21" t="s">
        <v>11</v>
      </c>
      <c r="D21" s="3">
        <f>D18*Normal_cost</f>
        <v>500000</v>
      </c>
      <c r="E21" s="3">
        <f>E18*(Normal_cost+Fee)</f>
        <v>0</v>
      </c>
    </row>
    <row r="22" spans="2:5">
      <c r="C22" t="s">
        <v>1</v>
      </c>
      <c r="D22" s="3">
        <f>D20-D21</f>
        <v>1875000</v>
      </c>
      <c r="E22" s="3">
        <f>E20-E21</f>
        <v>0</v>
      </c>
    </row>
    <row r="23" spans="2:5">
      <c r="D23" s="6"/>
    </row>
    <row r="25" spans="2:5">
      <c r="C25" t="s">
        <v>16</v>
      </c>
      <c r="D25" s="6">
        <f>D22+E22</f>
        <v>1875000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25"/>
  <sheetViews>
    <sheetView showFormulas="1" workbookViewId="0"/>
  </sheetViews>
  <sheetFormatPr defaultRowHeight="12.75"/>
  <cols>
    <col min="1" max="1" width="9.42578125" customWidth="1"/>
    <col min="2" max="2" width="3.7109375" customWidth="1"/>
    <col min="3" max="3" width="11" customWidth="1"/>
    <col min="4" max="4" width="17.28515625" customWidth="1"/>
    <col min="5" max="5" width="42.85546875" customWidth="1"/>
  </cols>
  <sheetData>
    <row r="1" spans="1:4">
      <c r="A1" s="1" t="s">
        <v>31</v>
      </c>
      <c r="B1" s="1"/>
    </row>
    <row r="2" spans="1:4">
      <c r="A2" s="1"/>
      <c r="B2" s="1"/>
    </row>
    <row r="3" spans="1:4">
      <c r="A3" s="2"/>
      <c r="B3" s="1"/>
    </row>
    <row r="4" spans="1:4">
      <c r="A4" s="1"/>
      <c r="B4" s="1"/>
    </row>
    <row r="5" spans="1:4">
      <c r="A5" s="1"/>
      <c r="B5" s="1" t="s">
        <v>0</v>
      </c>
    </row>
    <row r="6" spans="1:4">
      <c r="A6" s="1"/>
      <c r="B6" s="1"/>
      <c r="C6" t="s">
        <v>2</v>
      </c>
      <c r="D6" s="3">
        <v>10</v>
      </c>
    </row>
    <row r="7" spans="1:4">
      <c r="A7" s="1"/>
      <c r="B7" s="1"/>
      <c r="C7" t="s">
        <v>14</v>
      </c>
      <c r="D7" s="3">
        <v>20</v>
      </c>
    </row>
    <row r="8" spans="1:4">
      <c r="A8" s="1"/>
      <c r="B8" s="1"/>
      <c r="C8" t="s">
        <v>15</v>
      </c>
      <c r="D8" s="5">
        <v>0.05</v>
      </c>
    </row>
    <row r="9" spans="1:4">
      <c r="A9" s="1"/>
      <c r="B9" s="1"/>
      <c r="C9" t="s">
        <v>13</v>
      </c>
      <c r="D9" s="5">
        <v>0.1</v>
      </c>
    </row>
    <row r="10" spans="1:4">
      <c r="A10" s="1"/>
      <c r="B10" s="1"/>
      <c r="C10" t="s">
        <v>3</v>
      </c>
      <c r="D10" s="3">
        <v>50</v>
      </c>
    </row>
    <row r="11" spans="1:4">
      <c r="A11" s="1"/>
      <c r="B11" s="1"/>
      <c r="C11" t="s">
        <v>4</v>
      </c>
      <c r="D11" s="4">
        <v>1000000</v>
      </c>
    </row>
    <row r="12" spans="1:4">
      <c r="A12" s="1"/>
      <c r="B12" s="1"/>
      <c r="C12" t="s">
        <v>12</v>
      </c>
      <c r="D12" s="5">
        <v>0.05</v>
      </c>
    </row>
    <row r="13" spans="1:4">
      <c r="A13" s="1"/>
      <c r="B13" s="1"/>
      <c r="C13" s="8" t="s">
        <v>28</v>
      </c>
      <c r="D13" s="5">
        <v>0.95</v>
      </c>
    </row>
    <row r="14" spans="1:4">
      <c r="A14" s="1"/>
      <c r="B14" s="1"/>
      <c r="C14" s="8" t="s">
        <v>29</v>
      </c>
      <c r="D14" s="5">
        <v>0.9</v>
      </c>
    </row>
    <row r="15" spans="1:4">
      <c r="A15" s="1"/>
      <c r="B15" s="1"/>
      <c r="C15" t="s">
        <v>5</v>
      </c>
      <c r="D15" s="3">
        <v>10</v>
      </c>
    </row>
    <row r="16" spans="1:4">
      <c r="A16" s="1"/>
      <c r="B16" s="1"/>
    </row>
    <row r="17" spans="1:5">
      <c r="A17" s="1"/>
      <c r="B17" s="1" t="s">
        <v>1</v>
      </c>
      <c r="D17" s="11" t="s">
        <v>7</v>
      </c>
      <c r="E17" s="11" t="s">
        <v>8</v>
      </c>
    </row>
    <row r="18" spans="1:5">
      <c r="A18" s="1"/>
      <c r="B18" s="1"/>
      <c r="C18" t="s">
        <v>6</v>
      </c>
      <c r="D18" s="4">
        <f>Potential_Donors*Normal_donation_rate</f>
        <v>50000</v>
      </c>
      <c r="E18" s="4">
        <f>Potential_Donors*((((Fee-Baseline_fee)/Baseline_fee)*Supply_elasticity)+Baseline_fee_donation_rate)</f>
        <v>0</v>
      </c>
    </row>
    <row r="19" spans="1:5">
      <c r="A19" s="1"/>
      <c r="B19" s="1"/>
      <c r="C19" t="s">
        <v>9</v>
      </c>
      <c r="D19" s="4">
        <f>D18*Normal_rejection_rate</f>
        <v>47500</v>
      </c>
      <c r="E19" s="4">
        <f>E18*Paid_rejection_rate</f>
        <v>0</v>
      </c>
    </row>
    <row r="20" spans="1:5">
      <c r="A20" s="1"/>
      <c r="B20" s="1"/>
      <c r="C20" t="s">
        <v>10</v>
      </c>
      <c r="D20" s="3">
        <f>D19*Price</f>
        <v>2375000</v>
      </c>
      <c r="E20" s="3">
        <f>E19*Price</f>
        <v>0</v>
      </c>
    </row>
    <row r="21" spans="1:5">
      <c r="A21" s="1"/>
      <c r="B21" s="1"/>
      <c r="C21" t="s">
        <v>11</v>
      </c>
      <c r="D21" s="3">
        <f>D18*Normal_cost</f>
        <v>500000</v>
      </c>
      <c r="E21" s="3">
        <f>E18*(Normal_cost+Fee)</f>
        <v>0</v>
      </c>
    </row>
    <row r="22" spans="1:5">
      <c r="A22" s="1"/>
      <c r="B22" s="1"/>
      <c r="C22" t="s">
        <v>1</v>
      </c>
      <c r="D22" s="3">
        <f>D20-D21</f>
        <v>1875000</v>
      </c>
      <c r="E22" s="3">
        <f>E20-E21</f>
        <v>0</v>
      </c>
    </row>
    <row r="23" spans="1:5">
      <c r="A23" s="1"/>
      <c r="B23" s="1"/>
      <c r="D23" s="6"/>
    </row>
    <row r="24" spans="1:5">
      <c r="A24" s="1"/>
      <c r="B24" s="1"/>
    </row>
    <row r="25" spans="1:5">
      <c r="A25" s="1"/>
      <c r="B25" s="1"/>
      <c r="C25" t="s">
        <v>16</v>
      </c>
      <c r="D25" s="6">
        <f>D22+E22</f>
        <v>1875000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52"/>
  <sheetViews>
    <sheetView workbookViewId="0">
      <selection activeCell="I25" sqref="I25"/>
    </sheetView>
  </sheetViews>
  <sheetFormatPr defaultRowHeight="12.75"/>
  <cols>
    <col min="1" max="1" width="4.5703125" bestFit="1" customWidth="1"/>
    <col min="2" max="2" width="11.85546875" bestFit="1" customWidth="1"/>
  </cols>
  <sheetData>
    <row r="1" spans="1:2">
      <c r="A1" t="s">
        <v>2</v>
      </c>
      <c r="B1" t="s">
        <v>16</v>
      </c>
    </row>
    <row r="2" spans="1:2">
      <c r="A2" s="3">
        <v>0</v>
      </c>
      <c r="B2" s="3">
        <v>125000</v>
      </c>
    </row>
    <row r="3" spans="1:2">
      <c r="A3" s="3">
        <v>1</v>
      </c>
      <c r="B3" s="3">
        <v>345000</v>
      </c>
    </row>
    <row r="4" spans="1:2">
      <c r="A4" s="3">
        <v>2</v>
      </c>
      <c r="B4" s="3">
        <v>555000</v>
      </c>
    </row>
    <row r="5" spans="1:2">
      <c r="A5" s="3">
        <v>3</v>
      </c>
      <c r="B5" s="3">
        <v>755000</v>
      </c>
    </row>
    <row r="6" spans="1:2">
      <c r="A6" s="3">
        <v>4</v>
      </c>
      <c r="B6" s="3">
        <v>945000</v>
      </c>
    </row>
    <row r="7" spans="1:2">
      <c r="A7" s="3">
        <v>5</v>
      </c>
      <c r="B7" s="3">
        <v>1125000</v>
      </c>
    </row>
    <row r="8" spans="1:2">
      <c r="A8" s="3">
        <v>6</v>
      </c>
      <c r="B8" s="3">
        <v>1295000</v>
      </c>
    </row>
    <row r="9" spans="1:2">
      <c r="A9" s="3">
        <v>7</v>
      </c>
      <c r="B9" s="3">
        <v>1455000</v>
      </c>
    </row>
    <row r="10" spans="1:2">
      <c r="A10" s="3">
        <v>8</v>
      </c>
      <c r="B10" s="3">
        <v>1605000</v>
      </c>
    </row>
    <row r="11" spans="1:2">
      <c r="A11" s="3">
        <v>9</v>
      </c>
      <c r="B11" s="3">
        <v>1745000</v>
      </c>
    </row>
    <row r="12" spans="1:2">
      <c r="A12" s="3">
        <v>10</v>
      </c>
      <c r="B12" s="3">
        <v>1875000</v>
      </c>
    </row>
    <row r="13" spans="1:2">
      <c r="A13" s="3">
        <v>11</v>
      </c>
      <c r="B13" s="3">
        <v>1995000</v>
      </c>
    </row>
    <row r="14" spans="1:2">
      <c r="A14" s="3">
        <v>12</v>
      </c>
      <c r="B14" s="3">
        <v>2105000</v>
      </c>
    </row>
    <row r="15" spans="1:2">
      <c r="A15" s="3">
        <v>13</v>
      </c>
      <c r="B15" s="3">
        <v>2205000</v>
      </c>
    </row>
    <row r="16" spans="1:2">
      <c r="A16" s="3">
        <v>14</v>
      </c>
      <c r="B16" s="3">
        <v>2295000</v>
      </c>
    </row>
    <row r="17" spans="1:2">
      <c r="A17" s="3">
        <v>15</v>
      </c>
      <c r="B17" s="3">
        <v>2375000</v>
      </c>
    </row>
    <row r="18" spans="1:2">
      <c r="A18" s="3">
        <v>16</v>
      </c>
      <c r="B18" s="3">
        <v>2445000</v>
      </c>
    </row>
    <row r="19" spans="1:2">
      <c r="A19" s="3">
        <v>17</v>
      </c>
      <c r="B19" s="3">
        <v>2505000</v>
      </c>
    </row>
    <row r="20" spans="1:2">
      <c r="A20" s="3">
        <v>18</v>
      </c>
      <c r="B20" s="3">
        <v>2555000</v>
      </c>
    </row>
    <row r="21" spans="1:2">
      <c r="A21" s="3">
        <v>19</v>
      </c>
      <c r="B21" s="3">
        <v>2595000</v>
      </c>
    </row>
    <row r="22" spans="1:2">
      <c r="A22" s="3">
        <v>20</v>
      </c>
      <c r="B22" s="3">
        <v>2625000</v>
      </c>
    </row>
    <row r="23" spans="1:2">
      <c r="A23" s="3">
        <v>21</v>
      </c>
      <c r="B23" s="3">
        <v>2645000</v>
      </c>
    </row>
    <row r="24" spans="1:2">
      <c r="A24" s="3">
        <v>22</v>
      </c>
      <c r="B24" s="3">
        <v>2655000</v>
      </c>
    </row>
    <row r="25" spans="1:2">
      <c r="A25" s="3">
        <v>23</v>
      </c>
      <c r="B25" s="3">
        <v>2655000</v>
      </c>
    </row>
    <row r="26" spans="1:2">
      <c r="A26" s="3">
        <v>24</v>
      </c>
      <c r="B26" s="3">
        <v>2645000</v>
      </c>
    </row>
    <row r="27" spans="1:2">
      <c r="A27" s="3">
        <v>25</v>
      </c>
      <c r="B27" s="3">
        <v>2625000</v>
      </c>
    </row>
    <row r="28" spans="1:2">
      <c r="A28" s="3">
        <v>26</v>
      </c>
      <c r="B28" s="3">
        <v>2595000</v>
      </c>
    </row>
    <row r="29" spans="1:2">
      <c r="A29" s="3">
        <v>27</v>
      </c>
      <c r="B29" s="3">
        <v>2555000</v>
      </c>
    </row>
    <row r="30" spans="1:2">
      <c r="A30" s="3">
        <v>28</v>
      </c>
      <c r="B30" s="3">
        <v>2505000</v>
      </c>
    </row>
    <row r="31" spans="1:2">
      <c r="A31" s="3">
        <v>29</v>
      </c>
      <c r="B31" s="3">
        <v>2445000</v>
      </c>
    </row>
    <row r="32" spans="1:2">
      <c r="A32" s="3">
        <v>30</v>
      </c>
      <c r="B32" s="3">
        <v>2375000</v>
      </c>
    </row>
    <row r="33" spans="1:2">
      <c r="A33" s="3">
        <v>31</v>
      </c>
      <c r="B33" s="3">
        <v>2295000</v>
      </c>
    </row>
    <row r="34" spans="1:2">
      <c r="A34" s="3">
        <v>32</v>
      </c>
      <c r="B34" s="3">
        <v>2205000</v>
      </c>
    </row>
    <row r="35" spans="1:2">
      <c r="A35" s="3">
        <v>33</v>
      </c>
      <c r="B35" s="3">
        <v>2105000</v>
      </c>
    </row>
    <row r="36" spans="1:2">
      <c r="A36" s="3">
        <v>34</v>
      </c>
      <c r="B36" s="3">
        <v>1995000</v>
      </c>
    </row>
    <row r="37" spans="1:2">
      <c r="A37" s="3">
        <v>35</v>
      </c>
      <c r="B37" s="3">
        <v>1875000</v>
      </c>
    </row>
    <row r="38" spans="1:2">
      <c r="A38" s="3">
        <v>36</v>
      </c>
      <c r="B38" s="3">
        <v>1745000</v>
      </c>
    </row>
    <row r="39" spans="1:2">
      <c r="A39" s="3">
        <v>37</v>
      </c>
      <c r="B39" s="3">
        <v>1605000</v>
      </c>
    </row>
    <row r="40" spans="1:2">
      <c r="A40" s="3">
        <v>38</v>
      </c>
      <c r="B40" s="3">
        <v>1455000</v>
      </c>
    </row>
    <row r="41" spans="1:2">
      <c r="A41" s="3">
        <v>39</v>
      </c>
      <c r="B41" s="3">
        <v>1295000</v>
      </c>
    </row>
    <row r="42" spans="1:2">
      <c r="A42" s="3">
        <v>40</v>
      </c>
      <c r="B42" s="3">
        <v>1125000</v>
      </c>
    </row>
    <row r="43" spans="1:2">
      <c r="A43" s="3">
        <v>41</v>
      </c>
      <c r="B43" s="3">
        <v>945000</v>
      </c>
    </row>
    <row r="44" spans="1:2">
      <c r="A44" s="3">
        <v>42</v>
      </c>
      <c r="B44" s="3">
        <v>755000</v>
      </c>
    </row>
    <row r="45" spans="1:2">
      <c r="A45" s="3">
        <v>43</v>
      </c>
      <c r="B45" s="3">
        <v>555000</v>
      </c>
    </row>
    <row r="46" spans="1:2">
      <c r="A46" s="3">
        <v>44</v>
      </c>
      <c r="B46" s="3">
        <v>345000</v>
      </c>
    </row>
    <row r="47" spans="1:2">
      <c r="A47" s="3">
        <v>45</v>
      </c>
      <c r="B47" s="3">
        <v>125000</v>
      </c>
    </row>
    <row r="48" spans="1:2">
      <c r="A48" s="3">
        <v>46</v>
      </c>
      <c r="B48" s="3">
        <v>-105000</v>
      </c>
    </row>
    <row r="49" spans="1:2">
      <c r="A49" s="3">
        <v>47</v>
      </c>
      <c r="B49" s="3">
        <v>-345000</v>
      </c>
    </row>
    <row r="50" spans="1:2">
      <c r="A50" s="3">
        <v>48</v>
      </c>
      <c r="B50" s="3">
        <v>-595000</v>
      </c>
    </row>
    <row r="51" spans="1:2">
      <c r="A51" s="3">
        <v>49</v>
      </c>
      <c r="B51" s="3">
        <v>-855000</v>
      </c>
    </row>
    <row r="52" spans="1:2">
      <c r="A52" s="3">
        <v>50</v>
      </c>
      <c r="B52" s="3">
        <v>-1125000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N1:V13"/>
  <sheetViews>
    <sheetView workbookViewId="0">
      <selection activeCell="H32" sqref="H32"/>
    </sheetView>
  </sheetViews>
  <sheetFormatPr defaultRowHeight="12.75"/>
  <cols>
    <col min="14" max="14" width="22.85546875" bestFit="1" customWidth="1"/>
    <col min="15" max="17" width="10.5703125" bestFit="1" customWidth="1"/>
    <col min="18" max="18" width="16.140625" bestFit="1" customWidth="1"/>
    <col min="19" max="19" width="17.7109375" bestFit="1" customWidth="1"/>
    <col min="20" max="20" width="11.7109375" bestFit="1" customWidth="1"/>
    <col min="21" max="21" width="9.5703125" bestFit="1" customWidth="1"/>
    <col min="22" max="22" width="10.5703125" bestFit="1" customWidth="1"/>
  </cols>
  <sheetData>
    <row r="1" spans="14:22">
      <c r="N1" s="9" t="s">
        <v>17</v>
      </c>
      <c r="O1" s="9"/>
      <c r="P1" s="9"/>
      <c r="Q1" s="9"/>
      <c r="R1" s="9"/>
      <c r="S1" s="9" t="s">
        <v>23</v>
      </c>
      <c r="T1" s="9"/>
      <c r="U1" s="9"/>
      <c r="V1" s="9"/>
    </row>
    <row r="2" spans="14:22">
      <c r="N2" s="10" t="s">
        <v>18</v>
      </c>
      <c r="O2" s="10" t="s">
        <v>19</v>
      </c>
      <c r="P2" s="10" t="s">
        <v>20</v>
      </c>
      <c r="Q2" s="10" t="s">
        <v>21</v>
      </c>
      <c r="R2" s="10" t="s">
        <v>22</v>
      </c>
      <c r="S2" s="10" t="s">
        <v>24</v>
      </c>
      <c r="T2" s="10" t="s">
        <v>25</v>
      </c>
      <c r="U2" s="10" t="s">
        <v>26</v>
      </c>
      <c r="V2" s="10" t="s">
        <v>27</v>
      </c>
    </row>
    <row r="3" spans="14:22">
      <c r="N3" s="7" t="s">
        <v>3</v>
      </c>
      <c r="O3" s="7">
        <v>1281250</v>
      </c>
      <c r="P3" s="7">
        <v>2468750</v>
      </c>
      <c r="Q3" s="7">
        <v>1187500</v>
      </c>
      <c r="R3" s="7">
        <v>1875000</v>
      </c>
      <c r="S3" s="7">
        <v>50</v>
      </c>
      <c r="T3" s="7">
        <v>25</v>
      </c>
      <c r="U3" s="7">
        <v>37.5</v>
      </c>
      <c r="V3" s="7">
        <v>62.5</v>
      </c>
    </row>
    <row r="4" spans="14:22">
      <c r="N4" s="7" t="s">
        <v>28</v>
      </c>
      <c r="O4" s="7">
        <v>1281250</v>
      </c>
      <c r="P4" s="7">
        <v>2468750</v>
      </c>
      <c r="Q4" s="7">
        <v>1187500</v>
      </c>
      <c r="R4" s="7">
        <v>1875000</v>
      </c>
      <c r="S4" s="7">
        <v>0.95</v>
      </c>
      <c r="T4" s="7">
        <v>25</v>
      </c>
      <c r="U4" s="7">
        <v>0.71249999999999991</v>
      </c>
      <c r="V4" s="7">
        <v>1.1875</v>
      </c>
    </row>
    <row r="5" spans="14:22">
      <c r="N5" s="7" t="s">
        <v>4</v>
      </c>
      <c r="O5" s="7">
        <v>1406250</v>
      </c>
      <c r="P5" s="7">
        <v>2343750</v>
      </c>
      <c r="Q5" s="7">
        <v>937500</v>
      </c>
      <c r="R5" s="7">
        <v>1875000</v>
      </c>
      <c r="S5" s="7">
        <v>1000000</v>
      </c>
      <c r="T5" s="7">
        <v>25</v>
      </c>
      <c r="U5" s="7">
        <v>750000</v>
      </c>
      <c r="V5" s="7">
        <v>1250000</v>
      </c>
    </row>
    <row r="6" spans="14:22">
      <c r="N6" s="7" t="s">
        <v>12</v>
      </c>
      <c r="O6" s="7">
        <v>1406250</v>
      </c>
      <c r="P6" s="7">
        <v>2343750</v>
      </c>
      <c r="Q6" s="7">
        <v>937500</v>
      </c>
      <c r="R6" s="7">
        <v>1875000</v>
      </c>
      <c r="S6" s="7">
        <v>0.05</v>
      </c>
      <c r="T6" s="7">
        <v>25</v>
      </c>
      <c r="U6" s="7">
        <v>3.7500000000000006E-2</v>
      </c>
      <c r="V6" s="7">
        <v>6.25E-2</v>
      </c>
    </row>
    <row r="7" spans="14:22">
      <c r="N7" s="7" t="s">
        <v>14</v>
      </c>
      <c r="O7" s="7">
        <v>2291666.6666999999</v>
      </c>
      <c r="P7" s="7">
        <v>1625000</v>
      </c>
      <c r="Q7" s="7">
        <v>666666.66669999994</v>
      </c>
      <c r="R7" s="7">
        <v>1875000</v>
      </c>
      <c r="S7" s="7">
        <v>20</v>
      </c>
      <c r="T7" s="7">
        <v>25</v>
      </c>
      <c r="U7" s="7">
        <v>15</v>
      </c>
      <c r="V7" s="7">
        <v>25</v>
      </c>
    </row>
    <row r="8" spans="14:22">
      <c r="N8" s="7" t="s">
        <v>2</v>
      </c>
      <c r="O8" s="7">
        <v>1531250</v>
      </c>
      <c r="P8" s="7">
        <v>2156250</v>
      </c>
      <c r="Q8" s="7">
        <v>625000</v>
      </c>
      <c r="R8" s="7">
        <v>1875000</v>
      </c>
      <c r="S8" s="7">
        <v>10</v>
      </c>
      <c r="T8" s="7">
        <v>25</v>
      </c>
      <c r="U8" s="7">
        <v>7.5</v>
      </c>
      <c r="V8" s="7">
        <v>12.5</v>
      </c>
    </row>
    <row r="9" spans="14:22">
      <c r="N9" s="7" t="s">
        <v>15</v>
      </c>
      <c r="O9" s="7">
        <v>1562500</v>
      </c>
      <c r="P9" s="7">
        <v>2187500</v>
      </c>
      <c r="Q9" s="7">
        <v>625000</v>
      </c>
      <c r="R9" s="7">
        <v>1875000</v>
      </c>
      <c r="S9" s="7">
        <v>0.05</v>
      </c>
      <c r="T9" s="7">
        <v>25</v>
      </c>
      <c r="U9" s="7">
        <v>3.7500000000000006E-2</v>
      </c>
      <c r="V9" s="7">
        <v>6.25E-2</v>
      </c>
    </row>
    <row r="10" spans="14:22">
      <c r="N10" s="7" t="s">
        <v>13</v>
      </c>
      <c r="O10" s="7">
        <v>2187500</v>
      </c>
      <c r="P10" s="7">
        <v>1562500</v>
      </c>
      <c r="Q10" s="7">
        <v>625000</v>
      </c>
      <c r="R10" s="7">
        <v>1875000</v>
      </c>
      <c r="S10" s="7">
        <v>0.1</v>
      </c>
      <c r="T10" s="7">
        <v>25</v>
      </c>
      <c r="U10" s="7">
        <v>7.5000000000000011E-2</v>
      </c>
      <c r="V10" s="7">
        <v>0.125</v>
      </c>
    </row>
    <row r="11" spans="14:22">
      <c r="N11" s="7" t="s">
        <v>5</v>
      </c>
      <c r="O11" s="7">
        <v>2000000</v>
      </c>
      <c r="P11" s="7">
        <v>1750000</v>
      </c>
      <c r="Q11" s="7">
        <v>250000</v>
      </c>
      <c r="R11" s="7">
        <v>1875000</v>
      </c>
      <c r="S11" s="7">
        <v>10</v>
      </c>
      <c r="T11" s="7">
        <v>25</v>
      </c>
      <c r="U11" s="7">
        <v>7.5</v>
      </c>
      <c r="V11" s="7">
        <v>12.5</v>
      </c>
    </row>
    <row r="12" spans="14:22">
      <c r="N12" s="7" t="s">
        <v>29</v>
      </c>
      <c r="O12" s="7">
        <v>1875000</v>
      </c>
      <c r="P12" s="7">
        <v>1875000</v>
      </c>
      <c r="Q12" s="7">
        <v>0</v>
      </c>
      <c r="R12" s="7">
        <v>1875000</v>
      </c>
      <c r="S12" s="7">
        <v>0.9</v>
      </c>
      <c r="T12" s="7">
        <v>25</v>
      </c>
      <c r="U12" s="7">
        <v>0.67500000000000004</v>
      </c>
      <c r="V12" s="7">
        <v>1.125</v>
      </c>
    </row>
    <row r="13" spans="14:22">
      <c r="N13" s="8"/>
      <c r="O13" s="8"/>
      <c r="P13" s="8"/>
      <c r="Q13" s="8"/>
      <c r="R13" s="8"/>
      <c r="S13" s="8"/>
      <c r="T13" s="8"/>
      <c r="U13" s="8"/>
      <c r="V13" s="8"/>
    </row>
  </sheetData>
  <sortState ref="N3:V12">
    <sortCondition descending="1" ref="Q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Figure 4.3</vt:lpstr>
      <vt:lpstr>Figure 4.4</vt:lpstr>
      <vt:lpstr>Figure 4.5</vt:lpstr>
      <vt:lpstr>Figure 4.6</vt:lpstr>
      <vt:lpstr>Baseline_fee</vt:lpstr>
      <vt:lpstr>Baseline_fee_donation_rate</vt:lpstr>
      <vt:lpstr>Fee</vt:lpstr>
      <vt:lpstr>Normal_cost</vt:lpstr>
      <vt:lpstr>Normal_donation_rate</vt:lpstr>
      <vt:lpstr>Normal_rejection_rate</vt:lpstr>
      <vt:lpstr>Paid_rejection_rate</vt:lpstr>
      <vt:lpstr>Potential_Donors</vt:lpstr>
      <vt:lpstr>Price</vt:lpstr>
      <vt:lpstr>Supply_elasticity</vt:lpstr>
    </vt:vector>
  </TitlesOfParts>
  <Company>Dartmouth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Steve.Powell</cp:lastModifiedBy>
  <cp:lastPrinted>2004-12-17T16:45:31Z</cp:lastPrinted>
  <dcterms:created xsi:type="dcterms:W3CDTF">2004-12-17T14:21:42Z</dcterms:created>
  <dcterms:modified xsi:type="dcterms:W3CDTF">2008-09-09T21:57:45Z</dcterms:modified>
</cp:coreProperties>
</file>